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Documenti\certificazione tempi pagamento DL 66-14\2024\stock del debito e tempi ponderati\"/>
    </mc:Choice>
  </mc:AlternateContent>
  <bookViews>
    <workbookView xWindow="0" yWindow="135" windowWidth="9420" windowHeight="450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Debiti!$A$1:$AB$81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62913"/>
</workbook>
</file>

<file path=xl/calcChain.xml><?xml version="1.0" encoding="utf-8"?>
<calcChain xmlns="http://schemas.openxmlformats.org/spreadsheetml/2006/main">
  <c r="C9" i="6" l="1"/>
  <c r="G9" i="6" s="1"/>
  <c r="C10" i="6"/>
  <c r="C11" i="6"/>
  <c r="C13" i="6" s="1"/>
  <c r="G13" i="6" s="1"/>
  <c r="G11" i="6"/>
  <c r="G15" i="6"/>
  <c r="L15" i="6" s="1"/>
  <c r="J11" i="7"/>
  <c r="AC11" i="7"/>
  <c r="J12" i="7"/>
  <c r="AC12" i="7"/>
  <c r="J13" i="7"/>
  <c r="AC13" i="7"/>
  <c r="J14" i="7"/>
  <c r="AC14" i="7"/>
  <c r="J15" i="7"/>
  <c r="AC15" i="7"/>
  <c r="J16" i="7"/>
  <c r="AC16" i="7"/>
  <c r="J17" i="7"/>
  <c r="AC17" i="7"/>
  <c r="J18" i="7"/>
  <c r="AC18" i="7"/>
  <c r="J19" i="7"/>
  <c r="AC19" i="7"/>
  <c r="J20" i="7"/>
  <c r="AC20" i="7"/>
  <c r="G22" i="7"/>
  <c r="G5" i="7" s="1"/>
  <c r="H22" i="7"/>
  <c r="J22" i="7"/>
  <c r="G6" i="7" s="1"/>
  <c r="C7" i="6" s="1"/>
  <c r="L13" i="6" s="1"/>
  <c r="E5" i="6" s="1"/>
  <c r="H8" i="8"/>
</calcChain>
</file>

<file path=xl/sharedStrings.xml><?xml version="1.0" encoding="utf-8"?>
<sst xmlns="http://schemas.openxmlformats.org/spreadsheetml/2006/main" count="419" uniqueCount="208">
  <si>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</si>
  <si>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</si>
  <si>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</si>
  <si>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</si>
  <si>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</si>
  <si>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</si>
  <si>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</si>
  <si>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</si>
  <si>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</si>
  <si>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</si>
  <si>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</si>
  <si>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</si>
  <si>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</si>
  <si>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</si>
  <si>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</si>
  <si>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</si>
  <si>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</si>
  <si>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</si>
  <si>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</si>
  <si>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</si>
  <si>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</si>
  <si>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</si>
  <si>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</si>
  <si>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</si>
  <si>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</si>
  <si>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</si>
  <si>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</si>
  <si>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</si>
  <si>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</si>
  <si>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</si>
  <si>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</si>
  <si>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</si>
  <si>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</si>
  <si>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</si>
  <si>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</si>
  <si>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</si>
  <si>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</si>
  <si>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</si>
  <si>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</si>
  <si>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</si>
  <si>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</si>
  <si>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</si>
  <si>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</si>
  <si>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</si>
  <si>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</si>
  <si>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</si>
  <si>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</si>
  <si>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</si>
  <si>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</si>
  <si>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</si>
  <si>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</si>
  <si>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</si>
  <si>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</si>
  <si>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</si>
  <si>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</si>
  <si>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</si>
  <si>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</si>
  <si>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</si>
  <si>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</si>
  <si>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</si>
  <si>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</si>
  <si>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</si>
  <si>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</si>
  <si>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</si>
  <si>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</si>
  <si>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</si>
  <si>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</si>
  <si>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</si>
  <si>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</si>
  <si>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</si>
  <si>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</si>
  <si>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</si>
  <si>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Comunicazione dello Stock del Debito Commerciale alla Data del 31/03/2024</t>
  </si>
  <si>
    <t>Ammontare Complessivo dei Debiti</t>
  </si>
  <si>
    <t>Ammontare Complessivo dei Debiti (AL NETTO DELL'IVA SPLIT PAYMENT)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</si>
  <si>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</si>
  <si>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</si>
  <si>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</si>
  <si>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</si>
  <si>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</si>
  <si>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</si>
  <si>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</si>
  <si>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</si>
  <si>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</si>
  <si>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</si>
  <si>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</si>
  <si>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</si>
  <si>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</si>
  <si>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</si>
  <si>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</si>
  <si>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</si>
  <si>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</si>
  <si>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</si>
  <si>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</si>
  <si>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</si>
  <si>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</si>
  <si>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</si>
  <si>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</si>
  <si>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</si>
  <si>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</si>
  <si>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</si>
  <si>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</si>
  <si>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</si>
  <si>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</si>
  <si>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</si>
  <si>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</si>
  <si>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</si>
  <si>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</si>
  <si>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</si>
  <si>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</si>
  <si>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</si>
  <si>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</si>
  <si>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</si>
  <si>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</si>
  <si>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Comune di Varallo Pombia</t>
  </si>
  <si>
    <t>Vengono visualizzate tutte le Fatture SCADUTE E NON PAGATE al 31/03/2024</t>
  </si>
  <si>
    <t>28/04/2024</t>
  </si>
  <si>
    <t>111</t>
  </si>
  <si>
    <t>19/01/2024</t>
  </si>
  <si>
    <t>RINNOVO ABBONAMENTO AL SERVIZIO ANCITEL VVR - VISURA VEICOLI RUBATI.</t>
  </si>
  <si>
    <t>SI</t>
  </si>
  <si>
    <t>B16869C356</t>
  </si>
  <si>
    <t>2024</t>
  </si>
  <si>
    <t>908</t>
  </si>
  <si>
    <t>20/01/2024</t>
  </si>
  <si>
    <t>ANCITEL SPA in liquidazione</t>
  </si>
  <si>
    <t>01718201005</t>
  </si>
  <si>
    <t>07196850585</t>
  </si>
  <si>
    <t>5</t>
  </si>
  <si>
    <t>Area Vigilanza</t>
  </si>
  <si>
    <t>1030103</t>
  </si>
  <si>
    <t>30/04/2024</t>
  </si>
  <si>
    <t>19/02/2024</t>
  </si>
  <si>
    <t>04/04/2024</t>
  </si>
  <si>
    <t>34/PA</t>
  </si>
  <si>
    <t>31/01/2024</t>
  </si>
  <si>
    <t>PNRR - M2C4 - INV. 2.2 CUP G44H22000910006 - Sostituzione e Adeguamento degli impianti dei corpi illuminanti illuminazuione pubblica in gestione diretta -lotto - INCARICO DI PROGETTAZIONE</t>
  </si>
  <si>
    <t>976637184D</t>
  </si>
  <si>
    <t>1582</t>
  </si>
  <si>
    <t>06/02/2024</t>
  </si>
  <si>
    <t>INERGY SRL</t>
  </si>
  <si>
    <t>03831120989</t>
  </si>
  <si>
    <t>4</t>
  </si>
  <si>
    <t>Area Tecnico - Ambientale</t>
  </si>
  <si>
    <t>2080201</t>
  </si>
  <si>
    <t>14/03/2024</t>
  </si>
  <si>
    <t>06/03/2024</t>
  </si>
  <si>
    <t>05/12/2023</t>
  </si>
  <si>
    <t>557PA</t>
  </si>
  <si>
    <t>30/11/2023</t>
  </si>
  <si>
    <t>AGGIUDICAZIONE RDO PULIZIA UFFICI E LOCALI COMUNALI – PERIODO CONTRATTUALE 1.01.2022/31.12.2022 CON POSSIBILITA’ DI PROROGA PER UN PERIODO MASSIMO DI MESI 12 (DODICI) - CIG Z00343F3F9</t>
  </si>
  <si>
    <t>Z00343F3F9</t>
  </si>
  <si>
    <t>2023</t>
  </si>
  <si>
    <t>14668</t>
  </si>
  <si>
    <t>MAGIC CLEAN  SRL</t>
  </si>
  <si>
    <t>03586850244</t>
  </si>
  <si>
    <t>1</t>
  </si>
  <si>
    <t>Area Amministrativa e Cultura</t>
  </si>
  <si>
    <t>1010203</t>
  </si>
  <si>
    <t/>
  </si>
  <si>
    <t>03/01/2024</t>
  </si>
  <si>
    <t>05/04/2024</t>
  </si>
  <si>
    <t>657PA</t>
  </si>
  <si>
    <t>31/12/2023</t>
  </si>
  <si>
    <t>PULIZIA UFFICI E LOCALI COMUNALI MESE DI DICEMBRE 2023</t>
  </si>
  <si>
    <t>1197</t>
  </si>
  <si>
    <t>26/01/2024</t>
  </si>
  <si>
    <t>25/02/2024</t>
  </si>
  <si>
    <t>25/01/2024</t>
  </si>
  <si>
    <t>2024/132/2</t>
  </si>
  <si>
    <t>24/01/2024</t>
  </si>
  <si>
    <t>INFORMATIZZAZIONE ATTIVITÀ AMMINISTRATIVA DEL SERVIZIO CIMITERIALE</t>
  </si>
  <si>
    <t>Z953AF38E7</t>
  </si>
  <si>
    <t>1136</t>
  </si>
  <si>
    <t>SISCOM SPA</t>
  </si>
  <si>
    <t>01778000040</t>
  </si>
  <si>
    <t>3</t>
  </si>
  <si>
    <t>Area Tecnico - Urbanistico</t>
  </si>
  <si>
    <t>1010603</t>
  </si>
  <si>
    <t>24/06/2024</t>
  </si>
  <si>
    <t>24/02/2024</t>
  </si>
  <si>
    <t>04/03/2024</t>
  </si>
  <si>
    <t>124/S</t>
  </si>
  <si>
    <t>29/02/2024</t>
  </si>
  <si>
    <t>FORNITURA DEL SERVIZIO DI NOLEGGIO AUTOVELOX 106 STANDARD CON EVENTUALE RISCATTO FINALE E N. 6 BOX CONTENITORI MESE DI FEBBRAIO 2024</t>
  </si>
  <si>
    <t>Z733243A5F</t>
  </si>
  <si>
    <t>2749</t>
  </si>
  <si>
    <t>02/03/2024</t>
  </si>
  <si>
    <t>Sodi Scientifica S.r.l.</t>
  </si>
  <si>
    <t>01573730486</t>
  </si>
  <si>
    <t>1030104</t>
  </si>
  <si>
    <t>10/04/2024</t>
  </si>
  <si>
    <t>31/03/2024</t>
  </si>
  <si>
    <t>05/02/2021</t>
  </si>
  <si>
    <t>2/2021</t>
  </si>
  <si>
    <t>03/02/2021</t>
  </si>
  <si>
    <t>RIQUALIFICAZIONE DELLA CENTRALE TERMICA A METANO DELLA SCUOLA PRIMARIA  CON SOSTITUZIONE DELLE CALDAIE PER IL RISCALDAMENTO - CONTR. STATO</t>
  </si>
  <si>
    <t>NO</t>
  </si>
  <si>
    <t>ZEA2C7A14C</t>
  </si>
  <si>
    <t>2021</t>
  </si>
  <si>
    <t>1416</t>
  </si>
  <si>
    <t>Studio Termotecnico Giobbio Mario</t>
  </si>
  <si>
    <t>02347340123</t>
  </si>
  <si>
    <t>GBBMRA61C07H601S</t>
  </si>
  <si>
    <t>2040201</t>
  </si>
  <si>
    <t>04/02/2021</t>
  </si>
  <si>
    <t>05/03/2021</t>
  </si>
  <si>
    <t>TOTALI: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</si>
</sst>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_-* #,##0_-;\-* #,##0_-;_-* &quot;-&quot;_-;_-@_-"/>
    <numFmt numFmtId="199" formatCode="_-[$€-2]\ * #,##0.00_-;\-[$€-2]\ * #,##0.00_-;_-[$€-2]\ * &quot;-&quot;??_-"/>
  </numFmts>
  <fonts count="40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9" fillId="0" borderId="0" applyFont="0" applyFill="0" applyBorder="0" applyAlignment="0" applyProtection="0"/>
    <xf numFmtId="0" fontId="7" fillId="7" borderId="1" applyNumberFormat="0" applyAlignment="0" applyProtection="0"/>
    <xf numFmtId="169" fontId="39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9" fillId="0" borderId="0"/>
    <xf numFmtId="0" fontId="39" fillId="0" borderId="0"/>
    <xf numFmtId="0" fontId="37" fillId="0" borderId="0"/>
    <xf numFmtId="0" fontId="9" fillId="0" borderId="0"/>
    <xf numFmtId="0" fontId="39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2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26" borderId="14" xfId="0" applyNumberFormat="1" applyFont="1" applyFill="1" applyBorder="1" applyAlignment="1">
      <alignment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0" fontId="17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0" fontId="17" fillId="0" borderId="27" xfId="32" applyNumberFormat="1" applyFont="1" applyBorder="1" applyAlignment="1" applyProtection="1">
      <alignment horizontal="center" vertical="center"/>
    </xf>
    <xf numFmtId="0" fontId="17" fillId="0" borderId="22" xfId="32" applyNumberFormat="1" applyFont="1" applyBorder="1" applyAlignment="1" applyProtection="1">
      <alignment horizontal="left" vertical="center"/>
    </xf>
    <xf numFmtId="4" fontId="1" fillId="26" borderId="14" xfId="0" applyNumberFormat="1" applyFont="1" applyFill="1" applyBorder="1" applyAlignment="1">
      <alignment horizontal="right" vertical="center"/>
    </xf>
    <xf numFmtId="49" fontId="21" fillId="0" borderId="0" xfId="32" quotePrefix="1" applyNumberFormat="1" applyFont="1" applyBorder="1" applyAlignment="1" applyProtection="1">
      <alignment horizontal="left" vertical="center"/>
    </xf>
    <xf numFmtId="0" fontId="21" fillId="0" borderId="0" xfId="32" quotePrefix="1" applyNumberFormat="1" applyFont="1" applyBorder="1" applyAlignment="1" applyProtection="1">
      <alignment horizontal="center" vertical="center"/>
    </xf>
    <xf numFmtId="0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right" vertical="center"/>
    </xf>
    <xf numFmtId="49" fontId="22" fillId="17" borderId="28" xfId="0" applyNumberFormat="1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3" fillId="17" borderId="30" xfId="0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8" xfId="32" applyNumberFormat="1" applyFont="1" applyBorder="1" applyAlignment="1" applyProtection="1">
      <alignment horizontal="center" vertical="center" wrapText="1"/>
    </xf>
    <xf numFmtId="0" fontId="17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29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19" xfId="32" applyNumberFormat="1" applyFont="1" applyBorder="1" applyAlignment="1" applyProtection="1">
      <alignment horizontal="left" vertical="center"/>
    </xf>
    <xf numFmtId="0" fontId="17" fillId="0" borderId="27" xfId="32" applyNumberFormat="1" applyFont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Border="1" applyAlignment="1" applyProtection="1">
      <alignment horizontal="left" vertical="center"/>
    </xf>
    <xf numFmtId="0" fontId="17" fillId="0" borderId="21" xfId="32" applyNumberFormat="1" applyFont="1" applyBorder="1" applyAlignment="1" applyProtection="1">
      <alignment horizontal="left" vertical="center"/>
    </xf>
    <xf numFmtId="0" fontId="17" fillId="24" borderId="14" xfId="32" applyNumberFormat="1" applyFont="1" applyFill="1" applyBorder="1" applyAlignment="1" applyProtection="1">
      <alignment horizontal="center" vertical="center"/>
    </xf>
    <xf numFmtId="0" fontId="17" fillId="24" borderId="26" xfId="32" applyNumberFormat="1" applyFont="1" applyFill="1" applyBorder="1" applyAlignment="1" applyProtection="1">
      <alignment horizontal="center" vertical="center"/>
    </xf>
    <xf numFmtId="4" fontId="17" fillId="6" borderId="12" xfId="32" applyNumberFormat="1" applyFont="1" applyFill="1" applyBorder="1" applyAlignment="1" applyProtection="1">
      <alignment horizontal="left" vertical="center" wrapText="1"/>
    </xf>
    <xf numFmtId="4" fontId="17" fillId="6" borderId="13" xfId="32" applyNumberFormat="1" applyFont="1" applyFill="1" applyBorder="1" applyAlignment="1" applyProtection="1">
      <alignment horizontal="left" vertical="center" wrapText="1"/>
    </xf>
    <xf numFmtId="4" fontId="17" fillId="6" borderId="23" xfId="32" applyNumberFormat="1" applyFont="1" applyFill="1" applyBorder="1" applyAlignment="1" applyProtection="1">
      <alignment horizontal="left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s="62" customFormat="1" ht="23.1" customHeight="1" x14ac:dyDescent="0.2">
      <c r="A2" s="216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19" t="s">
        <v>12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1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22" t="s">
        <v>55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1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5" t="s">
        <v>13</v>
      </c>
      <c r="AB4" s="220"/>
      <c r="AC4" s="220"/>
      <c r="AD4" s="220"/>
      <c r="AE4" s="220"/>
      <c r="AF4" s="220"/>
      <c r="AG4" s="226"/>
      <c r="AH4" s="32">
        <v>30</v>
      </c>
    </row>
    <row r="5" spans="1:34" s="15" customFormat="1" ht="23.1" customHeight="1" x14ac:dyDescent="0.2">
      <c r="A5" s="222" t="s">
        <v>14</v>
      </c>
      <c r="B5" s="223"/>
      <c r="C5" s="224"/>
      <c r="D5" s="222" t="s">
        <v>15</v>
      </c>
      <c r="E5" s="223"/>
      <c r="F5" s="223"/>
      <c r="G5" s="223"/>
      <c r="H5" s="224"/>
      <c r="I5" s="222" t="s">
        <v>16</v>
      </c>
      <c r="J5" s="223"/>
      <c r="K5" s="224"/>
      <c r="L5" s="222" t="s">
        <v>1</v>
      </c>
      <c r="M5" s="223"/>
      <c r="N5" s="223"/>
      <c r="O5" s="222" t="s">
        <v>17</v>
      </c>
      <c r="P5" s="224"/>
      <c r="Q5" s="222" t="s">
        <v>18</v>
      </c>
      <c r="R5" s="223"/>
      <c r="S5" s="223"/>
      <c r="T5" s="224"/>
      <c r="U5" s="222" t="s">
        <v>19</v>
      </c>
      <c r="V5" s="223"/>
      <c r="W5" s="223"/>
      <c r="X5" s="58" t="s">
        <v>47</v>
      </c>
      <c r="Y5" s="222" t="s">
        <v>20</v>
      </c>
      <c r="Z5" s="224"/>
      <c r="AA5" s="227" t="s">
        <v>41</v>
      </c>
      <c r="AB5" s="228"/>
      <c r="AC5" s="228"/>
      <c r="AD5" s="228"/>
      <c r="AE5" s="228"/>
      <c r="AF5" s="228"/>
      <c r="AG5" s="228"/>
      <c r="AH5" s="229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</mergeCells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3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6" t="s">
        <v>54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2"/>
      <c r="P3" s="232"/>
      <c r="Q3" s="232"/>
      <c r="R3" s="233"/>
    </row>
    <row r="4" spans="1:18" ht="23.1" customHeight="1" x14ac:dyDescent="0.2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18" s="62" customFormat="1" ht="23.1" customHeight="1" x14ac:dyDescent="0.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4" t="s">
        <v>13</v>
      </c>
      <c r="L5" s="235"/>
      <c r="M5" s="235"/>
      <c r="N5" s="235"/>
      <c r="O5" s="235"/>
      <c r="P5" s="235"/>
      <c r="Q5" s="236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5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7" t="s">
        <v>57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7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5"/>
      <c r="AE4" s="248"/>
      <c r="AF4" s="248"/>
      <c r="AG4" s="248"/>
      <c r="AH4" s="249"/>
      <c r="AI4" s="242"/>
    </row>
    <row r="5" spans="1:38" s="90" customFormat="1" ht="23.1" customHeight="1" x14ac:dyDescent="0.2">
      <c r="A5" s="227" t="s">
        <v>14</v>
      </c>
      <c r="B5" s="237"/>
      <c r="C5" s="238"/>
      <c r="D5" s="227" t="s">
        <v>15</v>
      </c>
      <c r="E5" s="237"/>
      <c r="F5" s="237"/>
      <c r="G5" s="237"/>
      <c r="H5" s="237"/>
      <c r="I5" s="237"/>
      <c r="J5" s="237"/>
      <c r="K5" s="238"/>
      <c r="L5" s="227" t="s">
        <v>16</v>
      </c>
      <c r="M5" s="237"/>
      <c r="N5" s="238"/>
      <c r="O5" s="227" t="s">
        <v>1</v>
      </c>
      <c r="P5" s="237"/>
      <c r="Q5" s="237"/>
      <c r="R5" s="227" t="s">
        <v>17</v>
      </c>
      <c r="S5" s="238"/>
      <c r="T5" s="227" t="s">
        <v>18</v>
      </c>
      <c r="U5" s="237"/>
      <c r="V5" s="237"/>
      <c r="W5" s="238"/>
      <c r="X5" s="227" t="s">
        <v>19</v>
      </c>
      <c r="Y5" s="237"/>
      <c r="Z5" s="237"/>
      <c r="AA5" s="103" t="s">
        <v>47</v>
      </c>
      <c r="AB5" s="227" t="s">
        <v>20</v>
      </c>
      <c r="AC5" s="238"/>
      <c r="AD5" s="227" t="s">
        <v>64</v>
      </c>
      <c r="AE5" s="241"/>
      <c r="AF5" s="241"/>
      <c r="AG5" s="241"/>
      <c r="AH5" s="241"/>
      <c r="AI5" s="242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9"/>
      <c r="AK6" s="240"/>
      <c r="AL6" s="240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3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6" t="s">
        <v>56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3"/>
    </row>
    <row r="4" spans="1:15" ht="23.1" customHeight="1" x14ac:dyDescent="0.2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15" s="62" customFormat="1" ht="23.1" customHeight="1" x14ac:dyDescent="0.2">
      <c r="A5" s="230" t="s">
        <v>63</v>
      </c>
      <c r="B5" s="231"/>
      <c r="C5" s="231"/>
      <c r="D5" s="231"/>
      <c r="E5" s="231"/>
      <c r="F5" s="231"/>
      <c r="G5" s="231"/>
      <c r="H5" s="231"/>
      <c r="I5" s="231"/>
      <c r="J5" s="231"/>
      <c r="K5" s="250" t="s">
        <v>64</v>
      </c>
      <c r="L5" s="251"/>
      <c r="M5" s="251"/>
      <c r="N5" s="251"/>
      <c r="O5" s="252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4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8"/>
    </row>
    <row r="3" spans="1:16" s="90" customFormat="1" ht="23.1" customHeight="1" x14ac:dyDescent="0.2">
      <c r="A3" s="272" t="s">
        <v>103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4"/>
    </row>
    <row r="4" spans="1:16" s="90" customFormat="1" ht="23.1" customHeight="1" x14ac:dyDescent="0.2">
      <c r="A4" s="98"/>
      <c r="B4" s="101"/>
      <c r="C4" s="180"/>
      <c r="D4" s="180"/>
      <c r="E4" s="140"/>
      <c r="F4" s="180"/>
      <c r="J4" s="179"/>
      <c r="K4" s="166"/>
      <c r="L4" s="166"/>
      <c r="M4" s="165"/>
    </row>
    <row r="5" spans="1:16" s="90" customFormat="1" ht="32.25" customHeight="1" x14ac:dyDescent="0.2">
      <c r="A5" s="267" t="s">
        <v>102</v>
      </c>
      <c r="B5" s="268"/>
      <c r="C5" s="187" t="s">
        <v>101</v>
      </c>
      <c r="D5" s="186"/>
      <c r="E5" s="185" t="str">
        <f>IF(OR(L13="SI",L15="SI"),"SI","NO")</f>
        <v>SI</v>
      </c>
      <c r="F5" s="162"/>
      <c r="G5" s="162"/>
      <c r="H5" s="162"/>
      <c r="I5" s="162"/>
      <c r="J5" s="162"/>
      <c r="K5" s="162"/>
      <c r="L5" s="162"/>
      <c r="M5" s="160"/>
      <c r="N5" s="253" t="s">
        <v>100</v>
      </c>
      <c r="O5" s="254"/>
    </row>
    <row r="6" spans="1:16" s="90" customFormat="1" ht="23.1" customHeight="1" x14ac:dyDescent="0.2">
      <c r="A6" s="98"/>
      <c r="B6" s="101"/>
      <c r="C6" s="102"/>
      <c r="D6" s="180"/>
      <c r="E6" s="184"/>
      <c r="F6" s="180"/>
      <c r="J6" s="179"/>
      <c r="K6" s="166"/>
      <c r="L6" s="166"/>
      <c r="M6" s="165"/>
    </row>
    <row r="7" spans="1:16" s="90" customFormat="1" ht="23.1" customHeight="1" x14ac:dyDescent="0.2">
      <c r="A7" s="257" t="s">
        <v>99</v>
      </c>
      <c r="B7" s="276"/>
      <c r="C7" s="164">
        <f>Debiti!G6</f>
        <v>9100.7199999999993</v>
      </c>
      <c r="D7" s="162"/>
      <c r="E7" s="262" t="s">
        <v>113</v>
      </c>
      <c r="F7" s="263"/>
      <c r="G7" s="263"/>
      <c r="H7" s="97"/>
      <c r="I7" s="183"/>
      <c r="J7" s="182"/>
      <c r="K7" s="97"/>
      <c r="L7" s="173"/>
      <c r="M7" s="181"/>
      <c r="N7" s="253" t="s">
        <v>98</v>
      </c>
      <c r="O7" s="254"/>
      <c r="P7" s="254"/>
    </row>
    <row r="8" spans="1:16" s="90" customFormat="1" ht="23.1" customHeight="1" x14ac:dyDescent="0.2">
      <c r="A8" s="98"/>
      <c r="B8" s="101"/>
      <c r="C8" s="102"/>
      <c r="D8" s="180"/>
      <c r="E8" s="140"/>
      <c r="F8" s="102"/>
      <c r="G8" s="99"/>
      <c r="J8" s="179"/>
      <c r="K8" s="166"/>
      <c r="L8" s="166"/>
      <c r="M8" s="165"/>
    </row>
    <row r="9" spans="1:16" s="90" customFormat="1" ht="23.1" customHeight="1" x14ac:dyDescent="0.2">
      <c r="A9" s="269" t="s">
        <v>97</v>
      </c>
      <c r="B9" s="275"/>
      <c r="C9" s="174">
        <f>ElencoFatture!O6</f>
        <v>0</v>
      </c>
      <c r="D9" s="175"/>
      <c r="E9" s="269" t="s">
        <v>91</v>
      </c>
      <c r="F9" s="270" t="s">
        <v>96</v>
      </c>
      <c r="G9" s="178">
        <f>C9/100*5</f>
        <v>0</v>
      </c>
      <c r="J9" s="162"/>
      <c r="L9" s="162"/>
      <c r="M9" s="160"/>
    </row>
    <row r="10" spans="1:16" s="90" customFormat="1" ht="23.1" customHeight="1" x14ac:dyDescent="0.2">
      <c r="A10" s="269" t="s">
        <v>95</v>
      </c>
      <c r="B10" s="270"/>
      <c r="C10" s="174">
        <f>ElencoFatture!O7</f>
        <v>0</v>
      </c>
      <c r="D10" s="175"/>
      <c r="E10" s="177"/>
      <c r="F10" s="177"/>
      <c r="G10" s="176"/>
      <c r="H10" s="162"/>
      <c r="I10" s="162"/>
      <c r="J10" s="162"/>
      <c r="K10" s="162"/>
      <c r="L10" s="162"/>
      <c r="M10" s="160"/>
    </row>
    <row r="11" spans="1:16" s="90" customFormat="1" ht="23.1" customHeight="1" x14ac:dyDescent="0.2">
      <c r="A11" s="269" t="s">
        <v>94</v>
      </c>
      <c r="B11" s="271"/>
      <c r="C11" s="174">
        <f>ElencoFatture!O8</f>
        <v>0</v>
      </c>
      <c r="D11" s="175"/>
      <c r="E11" s="269" t="s">
        <v>91</v>
      </c>
      <c r="F11" s="275"/>
      <c r="G11" s="174">
        <f>C11/100*5</f>
        <v>0</v>
      </c>
      <c r="H11" s="162"/>
      <c r="I11" s="261"/>
      <c r="J11" s="261"/>
      <c r="K11" s="97"/>
      <c r="L11" s="173"/>
      <c r="M11" s="160"/>
      <c r="N11" s="253" t="s">
        <v>93</v>
      </c>
      <c r="O11" s="254"/>
      <c r="P11" s="254"/>
    </row>
    <row r="12" spans="1:16" s="90" customFormat="1" ht="23.1" customHeight="1" x14ac:dyDescent="0.2">
      <c r="A12" s="171"/>
      <c r="B12" s="170"/>
      <c r="C12" s="168"/>
      <c r="D12" s="130"/>
      <c r="E12" s="169"/>
      <c r="F12" s="168"/>
      <c r="G12" s="167"/>
      <c r="I12" s="99"/>
      <c r="J12" s="101"/>
      <c r="K12" s="166"/>
      <c r="L12" s="100"/>
      <c r="M12" s="165"/>
    </row>
    <row r="13" spans="1:16" s="90" customFormat="1" ht="23.1" customHeight="1" x14ac:dyDescent="0.2">
      <c r="A13" s="257" t="s">
        <v>92</v>
      </c>
      <c r="B13" s="258"/>
      <c r="C13" s="164">
        <f>C11</f>
        <v>0</v>
      </c>
      <c r="D13" s="172"/>
      <c r="E13" s="257" t="s">
        <v>91</v>
      </c>
      <c r="F13" s="258"/>
      <c r="G13" s="163">
        <f>C13/100*5</f>
        <v>0</v>
      </c>
      <c r="H13" s="162"/>
      <c r="I13" s="259" t="s">
        <v>90</v>
      </c>
      <c r="J13" s="260"/>
      <c r="L13" s="161" t="str">
        <f>IF(ROUND(C7,2)&lt;=ROUND(G13,2),"SI","NO")</f>
        <v>NO</v>
      </c>
      <c r="M13" s="160"/>
      <c r="N13" s="255" t="s">
        <v>89</v>
      </c>
      <c r="O13" s="256"/>
    </row>
    <row r="14" spans="1:16" s="90" customFormat="1" ht="23.1" customHeight="1" x14ac:dyDescent="0.2">
      <c r="A14" s="171"/>
      <c r="B14" s="170"/>
      <c r="C14" s="168"/>
      <c r="D14" s="130"/>
      <c r="E14" s="169"/>
      <c r="F14" s="168"/>
      <c r="G14" s="167"/>
      <c r="I14" s="99"/>
      <c r="J14" s="101"/>
      <c r="K14" s="166"/>
      <c r="L14" s="100"/>
      <c r="M14" s="165"/>
    </row>
    <row r="15" spans="1:16" s="90" customFormat="1" ht="23.1" customHeight="1" x14ac:dyDescent="0.2">
      <c r="A15" s="257" t="s">
        <v>88</v>
      </c>
      <c r="B15" s="276"/>
      <c r="C15" s="164">
        <v>0</v>
      </c>
      <c r="D15" s="97"/>
      <c r="E15" s="257" t="s">
        <v>87</v>
      </c>
      <c r="F15" s="258"/>
      <c r="G15" s="163">
        <f>IF(OR(C15=0, C15="0,00"),0,C7/C15)</f>
        <v>0</v>
      </c>
      <c r="H15" s="162"/>
      <c r="I15" s="259" t="s">
        <v>86</v>
      </c>
      <c r="J15" s="260"/>
      <c r="L15" s="161" t="str">
        <f>IF(G15&lt;=0.9,"SI","NO")</f>
        <v>SI</v>
      </c>
      <c r="M15" s="160"/>
      <c r="N15" s="255" t="s">
        <v>85</v>
      </c>
      <c r="O15" s="256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9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78" t="s">
        <v>84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</row>
    <row r="19" spans="1:13" x14ac:dyDescent="0.2">
      <c r="A19" s="279" t="s">
        <v>83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</row>
    <row r="20" spans="1:13" x14ac:dyDescent="0.2">
      <c r="A20" s="277" t="s">
        <v>82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</row>
    <row r="21" spans="1:13" x14ac:dyDescent="0.2">
      <c r="A21" s="158" t="s">
        <v>81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1:13" x14ac:dyDescent="0.2">
      <c r="A22" s="277" t="s">
        <v>80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</row>
    <row r="23" spans="1:13" x14ac:dyDescent="0.2">
      <c r="A23" s="277" t="s">
        <v>79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</row>
    <row r="24" spans="1:13" x14ac:dyDescent="0.2">
      <c r="A24" s="277" t="s">
        <v>78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</row>
    <row r="25" spans="1:13" x14ac:dyDescent="0.2">
      <c r="A25" s="277" t="s">
        <v>77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</row>
    <row r="26" spans="1:13" x14ac:dyDescent="0.2">
      <c r="A26" s="157" t="s">
        <v>76</v>
      </c>
      <c r="B26" s="154"/>
      <c r="C26" s="156"/>
      <c r="D26" s="156"/>
      <c r="E26" s="156"/>
      <c r="F26" s="156"/>
      <c r="G26" s="154"/>
      <c r="H26" s="154"/>
      <c r="I26" s="154"/>
      <c r="J26" s="154"/>
      <c r="K26" s="155"/>
      <c r="L26" s="155"/>
      <c r="M26" s="154"/>
    </row>
    <row r="27" spans="1:13" x14ac:dyDescent="0.2">
      <c r="A27" s="153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showGridLines="0" tabSelected="1" zoomScaleNormal="100" workbookViewId="0">
      <selection sqref="A1:AB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14" style="119" customWidth="1"/>
    <col min="29" max="29" width="0" style="107" hidden="1" customWidth="1"/>
    <col min="30" max="16384" width="9.140625" style="107"/>
  </cols>
  <sheetData>
    <row r="1" spans="1:29" s="90" customFormat="1" ht="23.1" customHeight="1" x14ac:dyDescent="0.2">
      <c r="A1" s="243" t="s">
        <v>114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</row>
    <row r="2" spans="1:29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21"/>
    </row>
    <row r="3" spans="1:29" s="90" customFormat="1" ht="23.1" customHeight="1" x14ac:dyDescent="0.2">
      <c r="A3" s="272" t="s">
        <v>72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3"/>
    </row>
    <row r="4" spans="1:29" s="90" customFormat="1" ht="23.1" customHeight="1" x14ac:dyDescent="0.2">
      <c r="A4" s="206" t="s">
        <v>115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38"/>
    </row>
    <row r="5" spans="1:29" s="90" customFormat="1" ht="23.1" customHeight="1" x14ac:dyDescent="0.2">
      <c r="A5" s="267" t="s">
        <v>73</v>
      </c>
      <c r="B5" s="280"/>
      <c r="C5" s="280"/>
      <c r="D5" s="280"/>
      <c r="E5" s="280"/>
      <c r="F5" s="281"/>
      <c r="G5" s="148">
        <f>(G22)</f>
        <v>10848.78</v>
      </c>
      <c r="H5" s="137"/>
      <c r="I5" s="137"/>
      <c r="J5" s="137"/>
      <c r="K5" s="137"/>
      <c r="L5" s="137"/>
      <c r="M5" s="137"/>
      <c r="N5" s="13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38"/>
    </row>
    <row r="6" spans="1:29" s="90" customFormat="1" ht="23.1" customHeight="1" x14ac:dyDescent="0.2">
      <c r="A6" s="267" t="s">
        <v>74</v>
      </c>
      <c r="B6" s="280"/>
      <c r="C6" s="280"/>
      <c r="D6" s="280"/>
      <c r="E6" s="280"/>
      <c r="F6" s="280"/>
      <c r="G6" s="207">
        <f>(J22)</f>
        <v>9100.7199999999993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8"/>
    </row>
    <row r="7" spans="1:29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100"/>
      <c r="O7" s="101"/>
      <c r="P7" s="100"/>
      <c r="Q7" s="100"/>
      <c r="R7" s="99"/>
      <c r="S7" s="101"/>
      <c r="T7" s="99"/>
      <c r="U7" s="99"/>
      <c r="V7" s="99"/>
      <c r="W7" s="99"/>
      <c r="X7" s="99"/>
      <c r="Y7" s="99"/>
      <c r="Z7" s="99"/>
      <c r="AA7" s="99"/>
      <c r="AB7" s="146"/>
    </row>
    <row r="8" spans="1:29" s="90" customFormat="1" ht="23.1" customHeight="1" x14ac:dyDescent="0.2">
      <c r="A8" s="227" t="s">
        <v>14</v>
      </c>
      <c r="B8" s="237"/>
      <c r="C8" s="238"/>
      <c r="D8" s="227" t="s">
        <v>15</v>
      </c>
      <c r="E8" s="237"/>
      <c r="F8" s="237"/>
      <c r="G8" s="237"/>
      <c r="H8" s="237"/>
      <c r="I8" s="237"/>
      <c r="J8" s="237"/>
      <c r="K8" s="238"/>
      <c r="L8" s="227" t="s">
        <v>16</v>
      </c>
      <c r="M8" s="237"/>
      <c r="N8" s="238"/>
      <c r="O8" s="227" t="s">
        <v>1</v>
      </c>
      <c r="P8" s="237"/>
      <c r="Q8" s="237"/>
      <c r="R8" s="227" t="s">
        <v>17</v>
      </c>
      <c r="S8" s="238"/>
      <c r="T8" s="227" t="s">
        <v>18</v>
      </c>
      <c r="U8" s="237"/>
      <c r="V8" s="237"/>
      <c r="W8" s="238"/>
      <c r="X8" s="227" t="s">
        <v>19</v>
      </c>
      <c r="Y8" s="237"/>
      <c r="Z8" s="237"/>
      <c r="AA8" s="103" t="s">
        <v>47</v>
      </c>
      <c r="AB8" s="103" t="s">
        <v>71</v>
      </c>
    </row>
    <row r="9" spans="1:29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21</v>
      </c>
      <c r="M9" s="104" t="s">
        <v>24</v>
      </c>
      <c r="N9" s="144" t="s">
        <v>25</v>
      </c>
      <c r="O9" s="104" t="s">
        <v>30</v>
      </c>
      <c r="P9" s="105" t="s">
        <v>31</v>
      </c>
      <c r="Q9" s="105" t="s">
        <v>32</v>
      </c>
      <c r="R9" s="104" t="s">
        <v>33</v>
      </c>
      <c r="S9" s="104" t="s">
        <v>26</v>
      </c>
      <c r="T9" s="104" t="s">
        <v>33</v>
      </c>
      <c r="U9" s="104" t="s">
        <v>34</v>
      </c>
      <c r="V9" s="104" t="s">
        <v>35</v>
      </c>
      <c r="W9" s="104" t="s">
        <v>36</v>
      </c>
      <c r="X9" s="104" t="s">
        <v>21</v>
      </c>
      <c r="Y9" s="104" t="s">
        <v>24</v>
      </c>
      <c r="Z9" s="104" t="s">
        <v>37</v>
      </c>
      <c r="AA9" s="104" t="s">
        <v>25</v>
      </c>
      <c r="AB9" s="145" t="s">
        <v>70</v>
      </c>
    </row>
    <row r="10" spans="1:29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9"/>
      <c r="O10" s="111"/>
      <c r="P10" s="109"/>
      <c r="Q10" s="109"/>
      <c r="R10" s="108"/>
      <c r="S10" s="111"/>
      <c r="T10" s="108"/>
      <c r="U10" s="108"/>
      <c r="V10" s="108"/>
      <c r="W10" s="108"/>
      <c r="X10" s="113"/>
      <c r="Y10" s="113"/>
      <c r="Z10" s="113"/>
      <c r="AA10" s="114"/>
      <c r="AB10" s="109"/>
    </row>
    <row r="11" spans="1:29" x14ac:dyDescent="0.2">
      <c r="A11" s="108">
        <v>2024</v>
      </c>
      <c r="B11" s="108">
        <v>339</v>
      </c>
      <c r="C11" s="109" t="s">
        <v>116</v>
      </c>
      <c r="D11" s="208" t="s">
        <v>117</v>
      </c>
      <c r="E11" s="109" t="s">
        <v>118</v>
      </c>
      <c r="F11" s="111" t="s">
        <v>119</v>
      </c>
      <c r="G11" s="112">
        <v>126.01</v>
      </c>
      <c r="H11" s="112">
        <v>22.72</v>
      </c>
      <c r="I11" s="143" t="s">
        <v>120</v>
      </c>
      <c r="J11" s="112">
        <f t="shared" ref="J11:J20" si="0">IF(I11="SI",G11-H11,G11)</f>
        <v>103.29</v>
      </c>
      <c r="K11" s="209" t="s">
        <v>121</v>
      </c>
      <c r="L11" s="108" t="s">
        <v>122</v>
      </c>
      <c r="M11" s="108" t="s">
        <v>123</v>
      </c>
      <c r="N11" s="109" t="s">
        <v>124</v>
      </c>
      <c r="O11" s="111" t="s">
        <v>125</v>
      </c>
      <c r="P11" s="109" t="s">
        <v>126</v>
      </c>
      <c r="Q11" s="109" t="s">
        <v>127</v>
      </c>
      <c r="R11" s="108" t="s">
        <v>128</v>
      </c>
      <c r="S11" s="111" t="s">
        <v>129</v>
      </c>
      <c r="T11" s="108" t="s">
        <v>130</v>
      </c>
      <c r="U11" s="108">
        <v>1130</v>
      </c>
      <c r="V11" s="108">
        <v>4</v>
      </c>
      <c r="W11" s="108">
        <v>1</v>
      </c>
      <c r="X11" s="113">
        <v>2024</v>
      </c>
      <c r="Y11" s="113">
        <v>214</v>
      </c>
      <c r="Z11" s="113">
        <v>0</v>
      </c>
      <c r="AA11" s="114" t="s">
        <v>131</v>
      </c>
      <c r="AB11" s="109" t="s">
        <v>132</v>
      </c>
      <c r="AC11" s="107">
        <f t="shared" ref="AC11:AC20" si="1">IF(O11=O10,0,1)</f>
        <v>1</v>
      </c>
    </row>
    <row r="12" spans="1:29" x14ac:dyDescent="0.2">
      <c r="A12" s="108">
        <v>2024</v>
      </c>
      <c r="B12" s="108">
        <v>268</v>
      </c>
      <c r="C12" s="109" t="s">
        <v>133</v>
      </c>
      <c r="D12" s="208" t="s">
        <v>134</v>
      </c>
      <c r="E12" s="109" t="s">
        <v>135</v>
      </c>
      <c r="F12" s="111" t="s">
        <v>136</v>
      </c>
      <c r="G12" s="112">
        <v>4187.04</v>
      </c>
      <c r="H12" s="112">
        <v>755.04</v>
      </c>
      <c r="I12" s="143" t="s">
        <v>120</v>
      </c>
      <c r="J12" s="112">
        <f t="shared" si="0"/>
        <v>3432</v>
      </c>
      <c r="K12" s="209" t="s">
        <v>137</v>
      </c>
      <c r="L12" s="108" t="s">
        <v>122</v>
      </c>
      <c r="M12" s="108" t="s">
        <v>138</v>
      </c>
      <c r="N12" s="109" t="s">
        <v>139</v>
      </c>
      <c r="O12" s="111" t="s">
        <v>140</v>
      </c>
      <c r="P12" s="109" t="s">
        <v>141</v>
      </c>
      <c r="Q12" s="109" t="s">
        <v>141</v>
      </c>
      <c r="R12" s="108" t="s">
        <v>142</v>
      </c>
      <c r="S12" s="111" t="s">
        <v>143</v>
      </c>
      <c r="T12" s="108" t="s">
        <v>144</v>
      </c>
      <c r="U12" s="108">
        <v>8330</v>
      </c>
      <c r="V12" s="108">
        <v>4</v>
      </c>
      <c r="W12" s="108">
        <v>1</v>
      </c>
      <c r="X12" s="113">
        <v>2023</v>
      </c>
      <c r="Y12" s="113">
        <v>224</v>
      </c>
      <c r="Z12" s="113">
        <v>0</v>
      </c>
      <c r="AA12" s="114" t="s">
        <v>145</v>
      </c>
      <c r="AB12" s="109" t="s">
        <v>146</v>
      </c>
      <c r="AC12" s="107">
        <f t="shared" si="1"/>
        <v>1</v>
      </c>
    </row>
    <row r="13" spans="1:29" x14ac:dyDescent="0.2">
      <c r="A13" s="108">
        <v>2024</v>
      </c>
      <c r="B13" s="108">
        <v>268</v>
      </c>
      <c r="C13" s="109" t="s">
        <v>133</v>
      </c>
      <c r="D13" s="208" t="s">
        <v>134</v>
      </c>
      <c r="E13" s="109" t="s">
        <v>135</v>
      </c>
      <c r="F13" s="111" t="s">
        <v>136</v>
      </c>
      <c r="G13" s="112">
        <v>1408.37</v>
      </c>
      <c r="H13" s="112">
        <v>253.97</v>
      </c>
      <c r="I13" s="143" t="s">
        <v>120</v>
      </c>
      <c r="J13" s="112">
        <f t="shared" si="0"/>
        <v>1154.3999999999999</v>
      </c>
      <c r="K13" s="209" t="s">
        <v>137</v>
      </c>
      <c r="L13" s="108" t="s">
        <v>122</v>
      </c>
      <c r="M13" s="108" t="s">
        <v>138</v>
      </c>
      <c r="N13" s="109" t="s">
        <v>139</v>
      </c>
      <c r="O13" s="111" t="s">
        <v>140</v>
      </c>
      <c r="P13" s="109" t="s">
        <v>141</v>
      </c>
      <c r="Q13" s="109" t="s">
        <v>141</v>
      </c>
      <c r="R13" s="108" t="s">
        <v>142</v>
      </c>
      <c r="S13" s="111" t="s">
        <v>143</v>
      </c>
      <c r="T13" s="108" t="s">
        <v>144</v>
      </c>
      <c r="U13" s="108">
        <v>8330</v>
      </c>
      <c r="V13" s="108">
        <v>4</v>
      </c>
      <c r="W13" s="108">
        <v>2</v>
      </c>
      <c r="X13" s="113">
        <v>2024</v>
      </c>
      <c r="Y13" s="113">
        <v>224</v>
      </c>
      <c r="Z13" s="113">
        <v>0</v>
      </c>
      <c r="AA13" s="114" t="s">
        <v>145</v>
      </c>
      <c r="AB13" s="109" t="s">
        <v>146</v>
      </c>
      <c r="AC13" s="107">
        <f t="shared" si="1"/>
        <v>0</v>
      </c>
    </row>
    <row r="14" spans="1:29" x14ac:dyDescent="0.2">
      <c r="A14" s="108">
        <v>2023</v>
      </c>
      <c r="B14" s="108">
        <v>950</v>
      </c>
      <c r="C14" s="109" t="s">
        <v>147</v>
      </c>
      <c r="D14" s="208" t="s">
        <v>148</v>
      </c>
      <c r="E14" s="109" t="s">
        <v>149</v>
      </c>
      <c r="F14" s="111" t="s">
        <v>150</v>
      </c>
      <c r="G14" s="112">
        <v>845.71</v>
      </c>
      <c r="H14" s="112">
        <v>0</v>
      </c>
      <c r="I14" s="143" t="s">
        <v>120</v>
      </c>
      <c r="J14" s="112">
        <f t="shared" si="0"/>
        <v>845.71</v>
      </c>
      <c r="K14" s="209" t="s">
        <v>151</v>
      </c>
      <c r="L14" s="108" t="s">
        <v>152</v>
      </c>
      <c r="M14" s="108" t="s">
        <v>153</v>
      </c>
      <c r="N14" s="109" t="s">
        <v>147</v>
      </c>
      <c r="O14" s="111" t="s">
        <v>154</v>
      </c>
      <c r="P14" s="109" t="s">
        <v>155</v>
      </c>
      <c r="Q14" s="109" t="s">
        <v>155</v>
      </c>
      <c r="R14" s="108" t="s">
        <v>156</v>
      </c>
      <c r="S14" s="111" t="s">
        <v>157</v>
      </c>
      <c r="T14" s="108" t="s">
        <v>158</v>
      </c>
      <c r="U14" s="108">
        <v>140</v>
      </c>
      <c r="V14" s="108">
        <v>10</v>
      </c>
      <c r="W14" s="108">
        <v>3</v>
      </c>
      <c r="X14" s="113">
        <v>2023</v>
      </c>
      <c r="Y14" s="113">
        <v>221</v>
      </c>
      <c r="Z14" s="113">
        <v>0</v>
      </c>
      <c r="AA14" s="114" t="s">
        <v>159</v>
      </c>
      <c r="AB14" s="109" t="s">
        <v>160</v>
      </c>
      <c r="AC14" s="107">
        <f t="shared" si="1"/>
        <v>1</v>
      </c>
    </row>
    <row r="15" spans="1:29" x14ac:dyDescent="0.2">
      <c r="A15" s="108">
        <v>2023</v>
      </c>
      <c r="B15" s="108">
        <v>950</v>
      </c>
      <c r="C15" s="109" t="s">
        <v>147</v>
      </c>
      <c r="D15" s="208" t="s">
        <v>148</v>
      </c>
      <c r="E15" s="109" t="s">
        <v>149</v>
      </c>
      <c r="F15" s="111" t="s">
        <v>150</v>
      </c>
      <c r="G15" s="112">
        <v>186.06</v>
      </c>
      <c r="H15" s="112">
        <v>186.06</v>
      </c>
      <c r="I15" s="143" t="s">
        <v>120</v>
      </c>
      <c r="J15" s="112">
        <f t="shared" si="0"/>
        <v>0</v>
      </c>
      <c r="K15" s="209" t="s">
        <v>151</v>
      </c>
      <c r="L15" s="108" t="s">
        <v>152</v>
      </c>
      <c r="M15" s="108" t="s">
        <v>153</v>
      </c>
      <c r="N15" s="109" t="s">
        <v>147</v>
      </c>
      <c r="O15" s="111" t="s">
        <v>154</v>
      </c>
      <c r="P15" s="109" t="s">
        <v>155</v>
      </c>
      <c r="Q15" s="109" t="s">
        <v>155</v>
      </c>
      <c r="R15" s="108" t="s">
        <v>156</v>
      </c>
      <c r="S15" s="111" t="s">
        <v>157</v>
      </c>
      <c r="T15" s="108" t="s">
        <v>158</v>
      </c>
      <c r="U15" s="108">
        <v>140</v>
      </c>
      <c r="V15" s="108">
        <v>10</v>
      </c>
      <c r="W15" s="108">
        <v>3</v>
      </c>
      <c r="X15" s="113">
        <v>2023</v>
      </c>
      <c r="Y15" s="113">
        <v>221</v>
      </c>
      <c r="Z15" s="113">
        <v>0</v>
      </c>
      <c r="AA15" s="114" t="s">
        <v>159</v>
      </c>
      <c r="AB15" s="109" t="s">
        <v>160</v>
      </c>
      <c r="AC15" s="107">
        <f t="shared" si="1"/>
        <v>0</v>
      </c>
    </row>
    <row r="16" spans="1:29" x14ac:dyDescent="0.2">
      <c r="A16" s="108">
        <v>2024</v>
      </c>
      <c r="B16" s="108">
        <v>272</v>
      </c>
      <c r="C16" s="109" t="s">
        <v>161</v>
      </c>
      <c r="D16" s="208" t="s">
        <v>162</v>
      </c>
      <c r="E16" s="109" t="s">
        <v>163</v>
      </c>
      <c r="F16" s="111" t="s">
        <v>164</v>
      </c>
      <c r="G16" s="112">
        <v>354.29</v>
      </c>
      <c r="H16" s="112">
        <v>0</v>
      </c>
      <c r="I16" s="143" t="s">
        <v>120</v>
      </c>
      <c r="J16" s="112">
        <f t="shared" si="0"/>
        <v>354.29</v>
      </c>
      <c r="K16" s="209" t="s">
        <v>151</v>
      </c>
      <c r="L16" s="108" t="s">
        <v>122</v>
      </c>
      <c r="M16" s="108" t="s">
        <v>165</v>
      </c>
      <c r="N16" s="109" t="s">
        <v>166</v>
      </c>
      <c r="O16" s="111" t="s">
        <v>154</v>
      </c>
      <c r="P16" s="109" t="s">
        <v>155</v>
      </c>
      <c r="Q16" s="109" t="s">
        <v>155</v>
      </c>
      <c r="R16" s="108" t="s">
        <v>156</v>
      </c>
      <c r="S16" s="111" t="s">
        <v>157</v>
      </c>
      <c r="T16" s="108" t="s">
        <v>158</v>
      </c>
      <c r="U16" s="108">
        <v>140</v>
      </c>
      <c r="V16" s="108">
        <v>10</v>
      </c>
      <c r="W16" s="108">
        <v>3</v>
      </c>
      <c r="X16" s="113">
        <v>2023</v>
      </c>
      <c r="Y16" s="113">
        <v>221</v>
      </c>
      <c r="Z16" s="113">
        <v>0</v>
      </c>
      <c r="AA16" s="114" t="s">
        <v>159</v>
      </c>
      <c r="AB16" s="109" t="s">
        <v>167</v>
      </c>
      <c r="AC16" s="107">
        <f t="shared" si="1"/>
        <v>0</v>
      </c>
    </row>
    <row r="17" spans="1:29" x14ac:dyDescent="0.2">
      <c r="A17" s="108">
        <v>2024</v>
      </c>
      <c r="B17" s="108">
        <v>272</v>
      </c>
      <c r="C17" s="109" t="s">
        <v>161</v>
      </c>
      <c r="D17" s="208" t="s">
        <v>162</v>
      </c>
      <c r="E17" s="109" t="s">
        <v>163</v>
      </c>
      <c r="F17" s="111" t="s">
        <v>164</v>
      </c>
      <c r="G17" s="112">
        <v>363.46</v>
      </c>
      <c r="H17" s="112">
        <v>129.43</v>
      </c>
      <c r="I17" s="143" t="s">
        <v>120</v>
      </c>
      <c r="J17" s="112">
        <f t="shared" si="0"/>
        <v>234.02999999999997</v>
      </c>
      <c r="K17" s="209" t="s">
        <v>151</v>
      </c>
      <c r="L17" s="108" t="s">
        <v>122</v>
      </c>
      <c r="M17" s="108" t="s">
        <v>165</v>
      </c>
      <c r="N17" s="109" t="s">
        <v>166</v>
      </c>
      <c r="O17" s="111" t="s">
        <v>154</v>
      </c>
      <c r="P17" s="109" t="s">
        <v>155</v>
      </c>
      <c r="Q17" s="109" t="s">
        <v>155</v>
      </c>
      <c r="R17" s="108" t="s">
        <v>156</v>
      </c>
      <c r="S17" s="111" t="s">
        <v>157</v>
      </c>
      <c r="T17" s="108" t="s">
        <v>158</v>
      </c>
      <c r="U17" s="108">
        <v>140</v>
      </c>
      <c r="V17" s="108">
        <v>10</v>
      </c>
      <c r="W17" s="108">
        <v>3</v>
      </c>
      <c r="X17" s="113">
        <v>2023</v>
      </c>
      <c r="Y17" s="113">
        <v>221</v>
      </c>
      <c r="Z17" s="113">
        <v>0</v>
      </c>
      <c r="AA17" s="114" t="s">
        <v>159</v>
      </c>
      <c r="AB17" s="109" t="s">
        <v>167</v>
      </c>
      <c r="AC17" s="107">
        <f t="shared" si="1"/>
        <v>0</v>
      </c>
    </row>
    <row r="18" spans="1:29" x14ac:dyDescent="0.2">
      <c r="A18" s="108">
        <v>2024</v>
      </c>
      <c r="B18" s="108">
        <v>87</v>
      </c>
      <c r="C18" s="109" t="s">
        <v>168</v>
      </c>
      <c r="D18" s="208" t="s">
        <v>169</v>
      </c>
      <c r="E18" s="109" t="s">
        <v>170</v>
      </c>
      <c r="F18" s="111" t="s">
        <v>171</v>
      </c>
      <c r="G18" s="112">
        <v>1464</v>
      </c>
      <c r="H18" s="112">
        <v>264</v>
      </c>
      <c r="I18" s="143" t="s">
        <v>120</v>
      </c>
      <c r="J18" s="112">
        <f t="shared" si="0"/>
        <v>1200</v>
      </c>
      <c r="K18" s="209" t="s">
        <v>172</v>
      </c>
      <c r="L18" s="108" t="s">
        <v>122</v>
      </c>
      <c r="M18" s="108" t="s">
        <v>173</v>
      </c>
      <c r="N18" s="109" t="s">
        <v>168</v>
      </c>
      <c r="O18" s="111" t="s">
        <v>174</v>
      </c>
      <c r="P18" s="109" t="s">
        <v>175</v>
      </c>
      <c r="Q18" s="109" t="s">
        <v>175</v>
      </c>
      <c r="R18" s="108" t="s">
        <v>176</v>
      </c>
      <c r="S18" s="111" t="s">
        <v>177</v>
      </c>
      <c r="T18" s="108" t="s">
        <v>178</v>
      </c>
      <c r="U18" s="108">
        <v>580</v>
      </c>
      <c r="V18" s="108">
        <v>6</v>
      </c>
      <c r="W18" s="108">
        <v>1</v>
      </c>
      <c r="X18" s="113">
        <v>2023</v>
      </c>
      <c r="Y18" s="113">
        <v>215</v>
      </c>
      <c r="Z18" s="113">
        <v>0</v>
      </c>
      <c r="AA18" s="114" t="s">
        <v>179</v>
      </c>
      <c r="AB18" s="109" t="s">
        <v>180</v>
      </c>
      <c r="AC18" s="107">
        <f t="shared" si="1"/>
        <v>1</v>
      </c>
    </row>
    <row r="19" spans="1:29" x14ac:dyDescent="0.2">
      <c r="A19" s="108">
        <v>2024</v>
      </c>
      <c r="B19" s="108">
        <v>199</v>
      </c>
      <c r="C19" s="109" t="s">
        <v>181</v>
      </c>
      <c r="D19" s="208" t="s">
        <v>182</v>
      </c>
      <c r="E19" s="109" t="s">
        <v>183</v>
      </c>
      <c r="F19" s="111" t="s">
        <v>184</v>
      </c>
      <c r="G19" s="112">
        <v>758.84</v>
      </c>
      <c r="H19" s="112">
        <v>136.84</v>
      </c>
      <c r="I19" s="143" t="s">
        <v>120</v>
      </c>
      <c r="J19" s="112">
        <f t="shared" si="0"/>
        <v>622</v>
      </c>
      <c r="K19" s="209" t="s">
        <v>185</v>
      </c>
      <c r="L19" s="108" t="s">
        <v>122</v>
      </c>
      <c r="M19" s="108" t="s">
        <v>186</v>
      </c>
      <c r="N19" s="109" t="s">
        <v>187</v>
      </c>
      <c r="O19" s="111" t="s">
        <v>188</v>
      </c>
      <c r="P19" s="109" t="s">
        <v>189</v>
      </c>
      <c r="Q19" s="109" t="s">
        <v>189</v>
      </c>
      <c r="R19" s="108" t="s">
        <v>128</v>
      </c>
      <c r="S19" s="111" t="s">
        <v>129</v>
      </c>
      <c r="T19" s="108" t="s">
        <v>190</v>
      </c>
      <c r="U19" s="108">
        <v>1140</v>
      </c>
      <c r="V19" s="108">
        <v>2</v>
      </c>
      <c r="W19" s="108">
        <v>1</v>
      </c>
      <c r="X19" s="113">
        <v>2024</v>
      </c>
      <c r="Y19" s="113">
        <v>383</v>
      </c>
      <c r="Z19" s="113">
        <v>0</v>
      </c>
      <c r="AA19" s="114" t="s">
        <v>191</v>
      </c>
      <c r="AB19" s="109" t="s">
        <v>192</v>
      </c>
      <c r="AC19" s="107">
        <f t="shared" si="1"/>
        <v>1</v>
      </c>
    </row>
    <row r="20" spans="1:29" x14ac:dyDescent="0.2">
      <c r="A20" s="108">
        <v>2021</v>
      </c>
      <c r="B20" s="108">
        <v>118</v>
      </c>
      <c r="C20" s="109" t="s">
        <v>193</v>
      </c>
      <c r="D20" s="208" t="s">
        <v>194</v>
      </c>
      <c r="E20" s="109" t="s">
        <v>195</v>
      </c>
      <c r="F20" s="111" t="s">
        <v>196</v>
      </c>
      <c r="G20" s="112">
        <v>1155</v>
      </c>
      <c r="H20" s="112">
        <v>0</v>
      </c>
      <c r="I20" s="143" t="s">
        <v>197</v>
      </c>
      <c r="J20" s="112">
        <f t="shared" si="0"/>
        <v>1155</v>
      </c>
      <c r="K20" s="209" t="s">
        <v>198</v>
      </c>
      <c r="L20" s="108" t="s">
        <v>199</v>
      </c>
      <c r="M20" s="108" t="s">
        <v>200</v>
      </c>
      <c r="N20" s="109" t="s">
        <v>195</v>
      </c>
      <c r="O20" s="111" t="s">
        <v>201</v>
      </c>
      <c r="P20" s="109" t="s">
        <v>202</v>
      </c>
      <c r="Q20" s="109" t="s">
        <v>203</v>
      </c>
      <c r="R20" s="108" t="s">
        <v>142</v>
      </c>
      <c r="S20" s="111" t="s">
        <v>143</v>
      </c>
      <c r="T20" s="108" t="s">
        <v>204</v>
      </c>
      <c r="U20" s="108">
        <v>7130</v>
      </c>
      <c r="V20" s="108">
        <v>2</v>
      </c>
      <c r="W20" s="108">
        <v>3</v>
      </c>
      <c r="X20" s="113">
        <v>2020</v>
      </c>
      <c r="Y20" s="113">
        <v>207</v>
      </c>
      <c r="Z20" s="113">
        <v>0</v>
      </c>
      <c r="AA20" s="114" t="s">
        <v>205</v>
      </c>
      <c r="AB20" s="109" t="s">
        <v>206</v>
      </c>
      <c r="AC20" s="107">
        <f t="shared" si="1"/>
        <v>1</v>
      </c>
    </row>
    <row r="21" spans="1:29" x14ac:dyDescent="0.2">
      <c r="A21" s="108"/>
      <c r="B21" s="108"/>
      <c r="C21" s="109"/>
      <c r="D21" s="208"/>
      <c r="E21" s="109"/>
      <c r="F21" s="111"/>
      <c r="G21" s="112"/>
      <c r="H21" s="112"/>
      <c r="I21" s="143"/>
      <c r="J21" s="112"/>
      <c r="K21" s="209"/>
      <c r="L21" s="108"/>
      <c r="M21" s="108"/>
      <c r="N21" s="109"/>
      <c r="O21" s="111"/>
      <c r="P21" s="109"/>
      <c r="Q21" s="109"/>
      <c r="R21" s="108"/>
      <c r="S21" s="111"/>
      <c r="T21" s="108"/>
      <c r="U21" s="108"/>
      <c r="V21" s="108"/>
      <c r="W21" s="108"/>
      <c r="X21" s="113"/>
      <c r="Y21" s="113"/>
      <c r="Z21" s="113"/>
      <c r="AA21" s="114"/>
      <c r="AB21" s="109"/>
    </row>
    <row r="22" spans="1:29" x14ac:dyDescent="0.2">
      <c r="A22" s="108"/>
      <c r="B22" s="108"/>
      <c r="C22" s="109"/>
      <c r="D22" s="208"/>
      <c r="E22" s="109"/>
      <c r="F22" s="210" t="s">
        <v>207</v>
      </c>
      <c r="G22" s="211">
        <f>SUM(G11:G20)</f>
        <v>10848.78</v>
      </c>
      <c r="H22" s="212">
        <f>SUM(H11:H20)</f>
        <v>1748.06</v>
      </c>
      <c r="I22" s="143"/>
      <c r="J22" s="212">
        <f>SUM(J11:J20)</f>
        <v>9100.7199999999993</v>
      </c>
      <c r="K22" s="209"/>
      <c r="L22" s="108"/>
      <c r="M22" s="108"/>
      <c r="N22" s="109"/>
      <c r="O22" s="111"/>
      <c r="P22" s="109"/>
      <c r="Q22" s="109"/>
      <c r="R22" s="108"/>
      <c r="S22" s="111"/>
      <c r="T22" s="108"/>
      <c r="U22" s="108"/>
      <c r="V22" s="108"/>
      <c r="W22" s="108"/>
      <c r="X22" s="113"/>
      <c r="Y22" s="113"/>
      <c r="Z22" s="113"/>
      <c r="AA22" s="114"/>
      <c r="AB22" s="109"/>
    </row>
    <row r="23" spans="1:29" x14ac:dyDescent="0.2">
      <c r="C23" s="107"/>
      <c r="D23" s="107"/>
      <c r="E23" s="107"/>
      <c r="F23" s="107"/>
      <c r="G23" s="107"/>
      <c r="H23" s="107"/>
      <c r="I23" s="107"/>
      <c r="J23" s="107"/>
      <c r="N23" s="107"/>
      <c r="O23" s="107"/>
      <c r="P23" s="107"/>
      <c r="Q23" s="107"/>
      <c r="S23" s="107"/>
      <c r="AB23" s="107"/>
    </row>
    <row r="24" spans="1:29" x14ac:dyDescent="0.2">
      <c r="C24" s="107"/>
      <c r="D24" s="107"/>
      <c r="E24" s="107"/>
      <c r="F24" s="107"/>
      <c r="G24" s="107"/>
      <c r="H24" s="107"/>
      <c r="I24" s="107"/>
      <c r="J24" s="107"/>
      <c r="N24" s="107"/>
      <c r="O24" s="107"/>
      <c r="P24" s="107"/>
      <c r="Q24" s="107"/>
      <c r="S24" s="107"/>
      <c r="AB24" s="107"/>
    </row>
    <row r="25" spans="1:29" x14ac:dyDescent="0.2">
      <c r="C25" s="107"/>
      <c r="D25" s="107"/>
      <c r="E25" s="107"/>
      <c r="F25" s="107"/>
      <c r="G25" s="107"/>
      <c r="H25" s="107"/>
      <c r="I25" s="107"/>
      <c r="J25" s="107"/>
      <c r="N25" s="107"/>
      <c r="O25" s="107"/>
      <c r="P25" s="107"/>
      <c r="Q25" s="107"/>
      <c r="S25" s="107"/>
      <c r="AB25" s="107"/>
    </row>
    <row r="26" spans="1:29" x14ac:dyDescent="0.2">
      <c r="C26" s="107"/>
      <c r="D26" s="107"/>
      <c r="E26" s="107"/>
      <c r="F26" s="107"/>
      <c r="G26" s="107"/>
      <c r="H26" s="107"/>
      <c r="I26" s="107"/>
      <c r="J26" s="107"/>
      <c r="N26" s="107"/>
      <c r="O26" s="107"/>
      <c r="P26" s="107"/>
      <c r="Q26" s="107"/>
      <c r="S26" s="107"/>
      <c r="AB26" s="107"/>
    </row>
    <row r="27" spans="1:29" x14ac:dyDescent="0.2">
      <c r="C27" s="107"/>
      <c r="D27" s="107"/>
      <c r="E27" s="107"/>
      <c r="F27" s="107"/>
      <c r="G27" s="107"/>
      <c r="H27" s="107"/>
      <c r="I27" s="107"/>
      <c r="J27" s="107"/>
      <c r="N27" s="107"/>
      <c r="O27" s="107"/>
      <c r="P27" s="107"/>
      <c r="Q27" s="107"/>
      <c r="S27" s="107"/>
      <c r="AB27" s="107"/>
    </row>
    <row r="28" spans="1:29" x14ac:dyDescent="0.2">
      <c r="C28" s="107"/>
      <c r="D28" s="107"/>
      <c r="E28" s="107"/>
      <c r="F28" s="107"/>
      <c r="G28" s="107"/>
      <c r="H28" s="107"/>
      <c r="I28" s="107"/>
      <c r="J28" s="107"/>
      <c r="N28" s="107"/>
      <c r="O28" s="107"/>
      <c r="P28" s="107"/>
      <c r="Q28" s="107"/>
      <c r="S28" s="107"/>
      <c r="AB28" s="107"/>
    </row>
    <row r="29" spans="1:29" x14ac:dyDescent="0.2">
      <c r="C29" s="107"/>
      <c r="D29" s="107"/>
      <c r="E29" s="107"/>
      <c r="F29" s="107"/>
      <c r="G29" s="107"/>
      <c r="H29" s="107"/>
      <c r="I29" s="107"/>
      <c r="J29" s="107"/>
      <c r="N29" s="107"/>
      <c r="O29" s="107"/>
      <c r="P29" s="107"/>
      <c r="Q29" s="107"/>
      <c r="S29" s="107"/>
      <c r="AB29" s="107"/>
    </row>
  </sheetData>
  <mergeCells count="11">
    <mergeCell ref="T8:W8"/>
    <mergeCell ref="X8:Z8"/>
    <mergeCell ref="A5:F5"/>
    <mergeCell ref="A6:F6"/>
    <mergeCell ref="A1:AB1"/>
    <mergeCell ref="A3:AB3"/>
    <mergeCell ref="A8:C8"/>
    <mergeCell ref="D8:K8"/>
    <mergeCell ref="L8:N8"/>
    <mergeCell ref="O8:Q8"/>
    <mergeCell ref="R8:S8"/>
  </mergeCells>
  <dataValidations count="10">
    <dataValidation type="list" allowBlank="1" showInputMessage="1" showErrorMessage="1" errorTitle="SCISSIONE PAGAMENTI" error="Selezionare 'NO' se il documento non è soggeto alla Scissione Pagamenti" sqref="I11:I22">
      <formula1>"SI,NO"</formula1>
    </dataValidation>
    <dataValidation type="list" allowBlank="1" showInputMessage="1" showErrorMessage="1" errorTitle="SCISSIONE PAGAMENTI" error="Selezionare 'NO' se il documento non è soggeto alla Scissione Pagamenti" sqref="I12:I22">
      <formula1>"SI,NO"</formula1>
    </dataValidation>
    <dataValidation type="list" allowBlank="1" showInputMessage="1" showErrorMessage="1" errorTitle="SCISSIONE PAGAMENTI" error="Selezionare 'NO' se il documento non è soggeto alla Scissione Pagamenti" sqref="I13:I22">
      <formula1>"SI,NO"</formula1>
    </dataValidation>
    <dataValidation type="list" allowBlank="1" showInputMessage="1" showErrorMessage="1" errorTitle="SCISSIONE PAGAMENTI" error="Selezionare 'NO' se il documento non è soggeto alla Scissione Pagamenti" sqref="I14:I22">
      <formula1>"SI,NO"</formula1>
    </dataValidation>
    <dataValidation type="list" allowBlank="1" showInputMessage="1" showErrorMessage="1" errorTitle="SCISSIONE PAGAMENTI" error="Selezionare 'NO' se il documento non è soggeto alla Scissione Pagamenti" sqref="I15:I22">
      <formula1>"SI,NO"</formula1>
    </dataValidation>
    <dataValidation type="list" allowBlank="1" showInputMessage="1" showErrorMessage="1" errorTitle="SCISSIONE PAGAMENTI" error="Selezionare 'NO' se il documento non è soggeto alla Scissione Pagamenti" sqref="I16:I22">
      <formula1>"SI,NO"</formula1>
    </dataValidation>
    <dataValidation type="list" allowBlank="1" showInputMessage="1" showErrorMessage="1" errorTitle="SCISSIONE PAGAMENTI" error="Selezionare 'NO' se il documento non è soggeto alla Scissione Pagamenti" sqref="I17:I22">
      <formula1>"SI,NO"</formula1>
    </dataValidation>
    <dataValidation type="list" allowBlank="1" showInputMessage="1" showErrorMessage="1" errorTitle="SCISSIONE PAGAMENTI" error="Selezionare 'NO' se il documento non è soggeto alla Scissione Pagamenti" sqref="I18:I22">
      <formula1>"SI,NO"</formula1>
    </dataValidation>
    <dataValidation type="list" allowBlank="1" showInputMessage="1" showErrorMessage="1" errorTitle="SCISSIONE PAGAMENTI" error="Selezionare 'NO' se il documento non è soggeto alla Scissione Pagamenti" sqref="I19:I22">
      <formula1>"SI,NO"</formula1>
    </dataValidation>
    <dataValidation type="list" allowBlank="1" showInputMessage="1" showErrorMessage="1" errorTitle="SCISSIONE PAGAMENTI" error="Selezionare 'NO' se il documento non è soggeto alla Scissione Pagamenti" sqref="I20:I22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opLeftCell="C1" zoomScaleNormal="100" workbookViewId="0">
      <selection sqref="A1:P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6384" width="9.140625" style="107"/>
  </cols>
  <sheetData>
    <row r="1" spans="1:17" s="90" customFormat="1" ht="23.1" customHeight="1" x14ac:dyDescent="0.2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152"/>
    </row>
    <row r="2" spans="1:17" s="97" customFormat="1" ht="15" customHeight="1" x14ac:dyDescent="0.2"/>
    <row r="3" spans="1:17" s="90" customFormat="1" ht="23.1" customHeight="1" x14ac:dyDescent="0.2">
      <c r="A3" s="297" t="s">
        <v>112</v>
      </c>
      <c r="B3" s="297"/>
      <c r="C3" s="297"/>
      <c r="D3" s="297"/>
      <c r="E3" s="297"/>
      <c r="F3" s="297"/>
      <c r="G3" s="297"/>
      <c r="H3" s="297"/>
      <c r="I3" s="297"/>
      <c r="J3" s="298"/>
      <c r="K3" s="298"/>
      <c r="L3" s="298"/>
      <c r="M3" s="298"/>
      <c r="N3" s="298"/>
      <c r="O3" s="298"/>
      <c r="P3" s="298"/>
      <c r="Q3" s="151"/>
    </row>
    <row r="4" spans="1:17" s="90" customFormat="1" x14ac:dyDescent="0.2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  <c r="Q4" s="151"/>
    </row>
    <row r="5" spans="1:17" s="90" customFormat="1" ht="23.1" customHeight="1" x14ac:dyDescent="0.2">
      <c r="A5" s="284" t="s">
        <v>111</v>
      </c>
      <c r="B5" s="284"/>
      <c r="C5" s="284"/>
      <c r="D5" s="284"/>
      <c r="E5" s="284"/>
      <c r="F5" s="284"/>
      <c r="G5" s="284"/>
      <c r="H5" s="284"/>
      <c r="I5" s="285"/>
      <c r="J5" s="206" t="s">
        <v>110</v>
      </c>
      <c r="K5" s="150"/>
      <c r="L5" s="150"/>
      <c r="M5" s="150"/>
      <c r="N5" s="150"/>
      <c r="O5" s="150"/>
      <c r="P5" s="205"/>
      <c r="Q5" s="151"/>
    </row>
    <row r="6" spans="1:17" s="90" customFormat="1" ht="23.1" customHeight="1" x14ac:dyDescent="0.2">
      <c r="C6" s="292" t="s">
        <v>97</v>
      </c>
      <c r="D6" s="293"/>
      <c r="E6" s="293"/>
      <c r="F6" s="293"/>
      <c r="G6" s="294"/>
      <c r="H6" s="199">
        <v>0</v>
      </c>
      <c r="I6" s="203"/>
      <c r="J6" s="290" t="s">
        <v>97</v>
      </c>
      <c r="K6" s="290"/>
      <c r="L6" s="290"/>
      <c r="M6" s="290"/>
      <c r="N6" s="291"/>
      <c r="O6" s="204">
        <v>0</v>
      </c>
      <c r="P6" s="203"/>
    </row>
    <row r="7" spans="1:17" s="90" customFormat="1" ht="23.1" customHeight="1" x14ac:dyDescent="0.2">
      <c r="C7" s="292" t="s">
        <v>95</v>
      </c>
      <c r="D7" s="293"/>
      <c r="E7" s="293"/>
      <c r="F7" s="293"/>
      <c r="G7" s="200"/>
      <c r="H7" s="199">
        <v>0</v>
      </c>
      <c r="I7" s="201"/>
      <c r="J7" s="288" t="s">
        <v>95</v>
      </c>
      <c r="K7" s="288"/>
      <c r="L7" s="288"/>
      <c r="M7" s="288"/>
      <c r="N7" s="289"/>
      <c r="O7" s="202">
        <v>0</v>
      </c>
      <c r="P7" s="201"/>
    </row>
    <row r="8" spans="1:17" s="90" customFormat="1" ht="23.1" customHeight="1" x14ac:dyDescent="0.2">
      <c r="C8" s="292" t="s">
        <v>94</v>
      </c>
      <c r="D8" s="293"/>
      <c r="E8" s="293"/>
      <c r="F8" s="293"/>
      <c r="G8" s="200"/>
      <c r="H8" s="199">
        <f>H6-H7</f>
        <v>0</v>
      </c>
      <c r="I8" s="197"/>
      <c r="J8" s="286" t="s">
        <v>94</v>
      </c>
      <c r="K8" s="286"/>
      <c r="L8" s="286"/>
      <c r="M8" s="286"/>
      <c r="N8" s="287"/>
      <c r="O8" s="198">
        <v>0</v>
      </c>
      <c r="P8" s="197"/>
    </row>
    <row r="9" spans="1:17" s="90" customFormat="1" x14ac:dyDescent="0.2">
      <c r="C9" s="196"/>
      <c r="D9" s="196"/>
      <c r="E9" s="196"/>
      <c r="F9" s="196"/>
      <c r="G9" s="195"/>
      <c r="H9" s="194"/>
      <c r="I9" s="167"/>
      <c r="J9" s="170"/>
      <c r="K9" s="170"/>
      <c r="L9" s="170"/>
      <c r="M9" s="170"/>
      <c r="N9" s="170"/>
      <c r="O9" s="193"/>
      <c r="P9" s="192"/>
    </row>
    <row r="10" spans="1:17" s="90" customFormat="1" ht="16.5" customHeight="1" x14ac:dyDescent="0.2">
      <c r="A10" s="299" t="s">
        <v>109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1"/>
    </row>
    <row r="11" spans="1:17" s="90" customFormat="1" ht="23.1" customHeight="1" x14ac:dyDescent="0.2">
      <c r="A11" s="227" t="s">
        <v>14</v>
      </c>
      <c r="B11" s="238"/>
      <c r="C11" s="227" t="s">
        <v>15</v>
      </c>
      <c r="D11" s="237"/>
      <c r="E11" s="237"/>
      <c r="F11" s="237"/>
      <c r="G11" s="237"/>
      <c r="H11" s="237"/>
      <c r="I11" s="238"/>
      <c r="J11" s="227" t="s">
        <v>1</v>
      </c>
      <c r="K11" s="238"/>
      <c r="L11" s="149"/>
      <c r="M11" s="227" t="s">
        <v>64</v>
      </c>
      <c r="N11" s="237"/>
      <c r="O11" s="237"/>
      <c r="P11" s="238"/>
    </row>
    <row r="12" spans="1:17" ht="36" customHeight="1" x14ac:dyDescent="0.2">
      <c r="A12" s="104" t="s">
        <v>21</v>
      </c>
      <c r="B12" s="191" t="s">
        <v>108</v>
      </c>
      <c r="C12" s="104" t="s">
        <v>24</v>
      </c>
      <c r="D12" s="105" t="s">
        <v>25</v>
      </c>
      <c r="E12" s="190" t="s">
        <v>107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106</v>
      </c>
      <c r="M12" s="129" t="s">
        <v>66</v>
      </c>
      <c r="N12" s="129" t="s">
        <v>105</v>
      </c>
      <c r="O12" s="129" t="s">
        <v>104</v>
      </c>
      <c r="P12" s="129" t="s">
        <v>65</v>
      </c>
    </row>
    <row r="13" spans="1:17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 x14ac:dyDescent="0.2">
      <c r="C14" s="107"/>
      <c r="D14" s="107"/>
      <c r="E14" s="107"/>
      <c r="F14" s="107"/>
      <c r="G14" s="107"/>
      <c r="H14" s="107"/>
      <c r="I14" s="107"/>
      <c r="J14" s="107"/>
      <c r="K14" s="189"/>
    </row>
    <row r="15" spans="1:17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 x14ac:dyDescent="0.2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 x14ac:dyDescent="0.2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 x14ac:dyDescent="0.2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 x14ac:dyDescent="0.2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15">
    <mergeCell ref="A4:P4"/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Debora Morchio</cp:lastModifiedBy>
  <cp:lastPrinted>2015-01-23T09:39:52Z</cp:lastPrinted>
  <dcterms:created xsi:type="dcterms:W3CDTF">1996-11-05T10:16:36Z</dcterms:created>
  <dcterms:modified xsi:type="dcterms:W3CDTF">2024-08-12T10:14:47Z</dcterms:modified>
</cp:coreProperties>
</file>